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uis.mohr\Documents\"/>
    </mc:Choice>
  </mc:AlternateContent>
  <xr:revisionPtr revIDLastSave="0" documentId="8_{BD4592D7-F560-45B2-8030-986F9D4BF0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onograma" sheetId="6" r:id="rId1"/>
  </sheets>
  <definedNames>
    <definedName name="_xlnm.Print_Area" localSheetId="0">Cronograma!$A$1:$AB$28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6" l="1"/>
  <c r="Z18" i="6" l="1"/>
  <c r="AA18" i="6" s="1"/>
  <c r="Z17" i="6"/>
  <c r="AA17" i="6" s="1"/>
  <c r="Y18" i="6"/>
  <c r="Y17" i="6"/>
  <c r="W18" i="6"/>
  <c r="W17" i="6"/>
  <c r="U18" i="6"/>
  <c r="U17" i="6"/>
  <c r="U19" i="6" s="1"/>
  <c r="T19" i="6" s="1"/>
  <c r="S18" i="6"/>
  <c r="S17" i="6"/>
  <c r="S19" i="6" s="1"/>
  <c r="R19" i="6" s="1"/>
  <c r="Q18" i="6"/>
  <c r="Q17" i="6"/>
  <c r="Q19" i="6" s="1"/>
  <c r="P19" i="6" s="1"/>
  <c r="O18" i="6"/>
  <c r="O17" i="6"/>
  <c r="O19" i="6" s="1"/>
  <c r="N19" i="6" s="1"/>
  <c r="M18" i="6"/>
  <c r="M17" i="6"/>
  <c r="M19" i="6" s="1"/>
  <c r="L19" i="6" s="1"/>
  <c r="K18" i="6"/>
  <c r="K17" i="6"/>
  <c r="K19" i="6" s="1"/>
  <c r="J19" i="6" s="1"/>
  <c r="I18" i="6"/>
  <c r="I17" i="6"/>
  <c r="G18" i="6"/>
  <c r="G17" i="6"/>
  <c r="G19" i="6" s="1"/>
  <c r="F19" i="6" s="1"/>
  <c r="E18" i="6"/>
  <c r="C19" i="6"/>
  <c r="W19" i="6" l="1"/>
  <c r="V19" i="6" s="1"/>
  <c r="Y19" i="6"/>
  <c r="X19" i="6" s="1"/>
  <c r="I19" i="6"/>
  <c r="H19" i="6" s="1"/>
  <c r="E19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D19" i="6" l="1"/>
  <c r="Z19" i="6" s="1"/>
  <c r="AA19" i="6" s="1"/>
</calcChain>
</file>

<file path=xl/sharedStrings.xml><?xml version="1.0" encoding="utf-8"?>
<sst xmlns="http://schemas.openxmlformats.org/spreadsheetml/2006/main" count="50" uniqueCount="27">
  <si>
    <t>TOTAL</t>
  </si>
  <si>
    <t>DESCRIÇÃO</t>
  </si>
  <si>
    <t>ITEM</t>
  </si>
  <si>
    <t>%</t>
  </si>
  <si>
    <t>CONOGRAMA FÍSICO-FINANCEIRO</t>
  </si>
  <si>
    <t>Mês 01</t>
  </si>
  <si>
    <t>R$</t>
  </si>
  <si>
    <t>Mês 02</t>
  </si>
  <si>
    <t>Mês 03</t>
  </si>
  <si>
    <t>OBRA</t>
  </si>
  <si>
    <t>ENDEREÇO</t>
  </si>
  <si>
    <t>VÁRIAS RUAS DO MUNICÍPIO</t>
  </si>
  <si>
    <t>MATERIAL</t>
  </si>
  <si>
    <t>SERVIÇOS</t>
  </si>
  <si>
    <t>Mês 04</t>
  </si>
  <si>
    <t>Mês 05</t>
  </si>
  <si>
    <t>Mês 07</t>
  </si>
  <si>
    <t>Mês 08</t>
  </si>
  <si>
    <t>Mês 09</t>
  </si>
  <si>
    <t>Mês 10</t>
  </si>
  <si>
    <t>Mês 11</t>
  </si>
  <si>
    <t>Mês 12</t>
  </si>
  <si>
    <t>TOTAL MENSAL</t>
  </si>
  <si>
    <t>TOTAL ACUMULADO</t>
  </si>
  <si>
    <t>BOMBINHAS XXXXX/2024</t>
  </si>
  <si>
    <t>BOMBINHAS</t>
  </si>
  <si>
    <t>REGISTRO DE PREÇOS 022/2024 - PMB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</si>
</sst>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b/>
      <sz val="11"/>
      <name val="Times New Roman"/>
      <family val="1"/>
    </font>
    <font>
      <u/>
      <sz val="10"/>
      <color theme="10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 vertical="top"/>
    </xf>
    <xf numFmtId="0" fontId="6" fillId="3" borderId="0" xfId="0" applyFont="1" applyFill="1"/>
    <xf numFmtId="4" fontId="6" fillId="3" borderId="0" xfId="0" applyNumberFormat="1" applyFont="1" applyFill="1"/>
    <xf numFmtId="4" fontId="7" fillId="3" borderId="0" xfId="7" applyNumberFormat="1" applyFont="1" applyFill="1"/>
    <xf numFmtId="164" fontId="3" fillId="0" borderId="0" xfId="1" applyNumberFormat="1" applyFont="1" applyAlignment="1">
      <alignment horizontal="center"/>
    </xf>
    <xf numFmtId="164" fontId="3" fillId="0" borderId="0" xfId="4" applyNumberFormat="1" applyFont="1" applyAlignment="1">
      <alignment horizontal="center" vertical="top"/>
    </xf>
    <xf numFmtId="2" fontId="3" fillId="0" borderId="0" xfId="4" applyNumberFormat="1" applyFont="1" applyAlignment="1">
      <alignment horizontal="center" vertical="top"/>
    </xf>
    <xf numFmtId="43" fontId="3" fillId="0" borderId="0" xfId="4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left"/>
    </xf>
    <xf numFmtId="0" fontId="8" fillId="0" borderId="0" xfId="1" applyFont="1"/>
    <xf numFmtId="9" fontId="8" fillId="0" borderId="10" xfId="6" applyFont="1" applyFill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6" fillId="3" borderId="0" xfId="0" applyFont="1" applyFill="1" applyAlignment="1">
      <alignment vertical="center"/>
    </xf>
    <xf numFmtId="0" fontId="8" fillId="0" borderId="0" xfId="1" applyFont="1" applyAlignment="1">
      <alignment horizontal="center"/>
    </xf>
    <xf numFmtId="44" fontId="3" fillId="0" borderId="5" xfId="8" applyFont="1" applyBorder="1" applyAlignment="1">
      <alignment horizontal="left"/>
    </xf>
    <xf numFmtId="44" fontId="3" fillId="0" borderId="1" xfId="8" applyFont="1" applyBorder="1" applyAlignment="1">
      <alignment horizontal="left"/>
    </xf>
    <xf numFmtId="0" fontId="3" fillId="0" borderId="3" xfId="1" applyFont="1" applyBorder="1" applyAlignment="1">
      <alignment horizontal="center"/>
    </xf>
    <xf numFmtId="9" fontId="3" fillId="0" borderId="5" xfId="6" applyFont="1" applyBorder="1" applyAlignment="1">
      <alignment horizontal="center"/>
    </xf>
    <xf numFmtId="9" fontId="3" fillId="0" borderId="1" xfId="6" applyFont="1" applyBorder="1" applyAlignment="1">
      <alignment horizontal="center"/>
    </xf>
    <xf numFmtId="44" fontId="3" fillId="2" borderId="5" xfId="1" applyNumberFormat="1" applyFont="1" applyFill="1" applyBorder="1" applyAlignment="1">
      <alignment horizontal="center"/>
    </xf>
    <xf numFmtId="44" fontId="3" fillId="2" borderId="1" xfId="8" applyFont="1" applyFill="1" applyBorder="1" applyAlignment="1">
      <alignment horizontal="center"/>
    </xf>
    <xf numFmtId="44" fontId="3" fillId="0" borderId="0" xfId="1" applyNumberFormat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left" vertical="top"/>
    </xf>
    <xf numFmtId="0" fontId="4" fillId="0" borderId="11" xfId="1" applyFont="1" applyBorder="1" applyAlignment="1">
      <alignment horizontal="left"/>
    </xf>
    <xf numFmtId="0" fontId="4" fillId="2" borderId="6" xfId="1" applyFont="1" applyFill="1" applyBorder="1" applyAlignment="1">
      <alignment horizontal="center" vertical="top"/>
    </xf>
    <xf numFmtId="0" fontId="4" fillId="2" borderId="12" xfId="1" applyFont="1" applyFill="1" applyBorder="1" applyAlignment="1">
      <alignment horizontal="center" vertical="top"/>
    </xf>
    <xf numFmtId="0" fontId="4" fillId="2" borderId="9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44" fontId="3" fillId="2" borderId="2" xfId="1" applyNumberFormat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</cellXfs>
  <cellStyles count="9">
    <cellStyle name="Hiperlink" xfId="7" builtinId="8"/>
    <cellStyle name="Moeda" xfId="8" builtinId="4"/>
    <cellStyle name="Moeda 2" xfId="2" xr:uid="{00000000-0005-0000-0000-000002000000}"/>
    <cellStyle name="Normal" xfId="0" builtinId="0"/>
    <cellStyle name="Normal 2" xfId="1" xr:uid="{00000000-0005-0000-0000-000004000000}"/>
    <cellStyle name="Normal 2 2" xfId="5" xr:uid="{00000000-0005-0000-0000-000005000000}"/>
    <cellStyle name="Porcentagem" xfId="6" builtinId="5"/>
    <cellStyle name="Porcentagem 2" xfId="3" xr:uid="{00000000-0005-0000-0000-000007000000}"/>
    <cellStyle name="Vírgula 2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tabSelected="1" view="pageBreakPreview" zoomScale="55" zoomScaleNormal="100" zoomScaleSheetLayoutView="55" workbookViewId="0">
      <selection activeCell="P22" sqref="P22:AA22"/>
    </sheetView>
  </sheetViews>
  <sheetFormatPr defaultRowHeight="15" x14ac:dyDescent="0.25"/>
  <cols>
    <col min="1" max="1" width="15.25" style="1" customWidth="1"/>
    <col min="2" max="2" width="24.875" style="1" customWidth="1"/>
    <col min="3" max="3" width="20.875" style="1" customWidth="1"/>
    <col min="4" max="4" width="4.25" style="1" customWidth="1"/>
    <col min="5" max="5" width="18.875" style="1" customWidth="1"/>
    <col min="6" max="6" width="6.125" style="8" customWidth="1"/>
    <col min="7" max="7" width="18.125" style="1" customWidth="1"/>
    <col min="8" max="8" width="4.125" style="9" customWidth="1"/>
    <col min="9" max="9" width="16.5" style="10" customWidth="1"/>
    <col min="10" max="10" width="4.875" style="9" customWidth="1"/>
    <col min="11" max="11" width="18.25" style="10" customWidth="1"/>
    <col min="12" max="12" width="3.875" style="2" customWidth="1"/>
    <col min="13" max="13" width="16.75" style="1" customWidth="1"/>
    <col min="14" max="14" width="4.25" style="1" customWidth="1"/>
    <col min="15" max="15" width="17.375" style="1" customWidth="1"/>
    <col min="16" max="16" width="4" style="1" customWidth="1"/>
    <col min="17" max="17" width="16.875" style="1" customWidth="1"/>
    <col min="18" max="18" width="4.375" style="1" customWidth="1"/>
    <col min="19" max="19" width="17.375" style="1" customWidth="1"/>
    <col min="20" max="20" width="6.25" style="1" customWidth="1"/>
    <col min="21" max="21" width="16.75" style="1" customWidth="1"/>
    <col min="22" max="22" width="4" style="1" customWidth="1"/>
    <col min="23" max="23" width="17" style="1" customWidth="1"/>
    <col min="24" max="24" width="4.75" style="1" customWidth="1"/>
    <col min="25" max="25" width="17.625" style="1" customWidth="1"/>
    <col min="26" max="26" width="5.125" style="1" bestFit="1" customWidth="1"/>
    <col min="27" max="27" width="18.75" style="1" customWidth="1"/>
    <col min="28" max="16384" width="9" style="1"/>
  </cols>
  <sheetData>
    <row r="1" spans="1:28" x14ac:dyDescent="0.25">
      <c r="F1" s="1"/>
      <c r="H1" s="1"/>
      <c r="I1" s="2"/>
      <c r="J1" s="2"/>
    </row>
    <row r="2" spans="1:28" x14ac:dyDescent="0.25">
      <c r="F2" s="1"/>
      <c r="H2" s="1"/>
      <c r="I2" s="2"/>
      <c r="J2" s="2"/>
    </row>
    <row r="3" spans="1:28" ht="87" customHeight="1" x14ac:dyDescent="0.25">
      <c r="F3" s="1"/>
      <c r="H3" s="1"/>
      <c r="I3" s="2"/>
      <c r="J3" s="2"/>
    </row>
    <row r="4" spans="1:28" ht="22.5" x14ac:dyDescent="0.25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45.75" customHeight="1" x14ac:dyDescent="0.3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x14ac:dyDescent="0.25">
      <c r="D6" s="3"/>
      <c r="F6" s="1"/>
      <c r="H6" s="1"/>
      <c r="I6" s="2"/>
      <c r="J6" s="2"/>
    </row>
    <row r="7" spans="1:28" x14ac:dyDescent="0.25">
      <c r="A7" s="5"/>
      <c r="B7" s="6"/>
      <c r="C7" s="6"/>
      <c r="D7" s="3"/>
      <c r="F7" s="1"/>
      <c r="H7" s="1"/>
      <c r="I7" s="2"/>
      <c r="J7" s="2"/>
      <c r="K7" s="11"/>
    </row>
    <row r="8" spans="1:28" x14ac:dyDescent="0.25">
      <c r="A8" s="5"/>
      <c r="B8" s="6"/>
      <c r="C8" s="6"/>
      <c r="D8" s="3"/>
      <c r="F8" s="1"/>
      <c r="H8" s="1"/>
      <c r="I8" s="2"/>
      <c r="J8" s="2"/>
      <c r="K8" s="11"/>
    </row>
    <row r="9" spans="1:28" x14ac:dyDescent="0.25">
      <c r="A9" s="5"/>
      <c r="B9" s="6"/>
      <c r="C9" s="6"/>
      <c r="D9" s="3"/>
      <c r="F9" s="1"/>
      <c r="H9" s="1"/>
      <c r="I9" s="2"/>
      <c r="J9" s="2"/>
      <c r="K9" s="11"/>
    </row>
    <row r="10" spans="1:28" x14ac:dyDescent="0.25">
      <c r="A10" s="5"/>
      <c r="B10" s="6"/>
      <c r="C10" s="6"/>
      <c r="D10" s="3"/>
      <c r="F10" s="1"/>
      <c r="H10" s="1"/>
      <c r="I10" s="2"/>
      <c r="J10" s="2"/>
      <c r="K10" s="11"/>
    </row>
    <row r="11" spans="1:28" x14ac:dyDescent="0.25">
      <c r="A11" s="5"/>
      <c r="B11" s="7"/>
      <c r="C11" s="7"/>
      <c r="D11" s="3"/>
      <c r="F11" s="1"/>
      <c r="H11" s="1"/>
      <c r="I11" s="2"/>
      <c r="J11" s="2"/>
      <c r="K11" s="11"/>
    </row>
    <row r="12" spans="1:28" x14ac:dyDescent="0.25">
      <c r="A12" s="5"/>
      <c r="B12" s="7"/>
      <c r="C12" s="7"/>
      <c r="D12" s="3"/>
      <c r="F12" s="1"/>
      <c r="H12" s="1"/>
      <c r="I12" s="2"/>
      <c r="J12" s="2"/>
      <c r="K12" s="11"/>
    </row>
    <row r="13" spans="1:28" x14ac:dyDescent="0.25">
      <c r="A13" s="19" t="s">
        <v>9</v>
      </c>
      <c r="B13" s="34" t="s">
        <v>25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28" ht="15.75" thickBot="1" x14ac:dyDescent="0.3">
      <c r="A14" s="3" t="s">
        <v>10</v>
      </c>
      <c r="B14" s="35" t="s">
        <v>11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28" s="4" customFormat="1" ht="14.25" x14ac:dyDescent="0.2">
      <c r="A15" s="45" t="s">
        <v>2</v>
      </c>
      <c r="B15" s="38" t="s">
        <v>1</v>
      </c>
      <c r="C15" s="38" t="s">
        <v>0</v>
      </c>
      <c r="D15" s="36" t="s">
        <v>5</v>
      </c>
      <c r="E15" s="37"/>
      <c r="F15" s="36" t="s">
        <v>7</v>
      </c>
      <c r="G15" s="37"/>
      <c r="H15" s="36" t="s">
        <v>8</v>
      </c>
      <c r="I15" s="37"/>
      <c r="J15" s="36" t="s">
        <v>14</v>
      </c>
      <c r="K15" s="37"/>
      <c r="L15" s="36" t="s">
        <v>15</v>
      </c>
      <c r="M15" s="37"/>
      <c r="N15" s="36" t="s">
        <v>16</v>
      </c>
      <c r="O15" s="37"/>
      <c r="P15" s="36" t="s">
        <v>17</v>
      </c>
      <c r="Q15" s="37"/>
      <c r="R15" s="36" t="s">
        <v>18</v>
      </c>
      <c r="S15" s="37"/>
      <c r="T15" s="36" t="s">
        <v>19</v>
      </c>
      <c r="U15" s="37"/>
      <c r="V15" s="36" t="s">
        <v>20</v>
      </c>
      <c r="W15" s="37"/>
      <c r="X15" s="36" t="s">
        <v>21</v>
      </c>
      <c r="Y15" s="37"/>
      <c r="Z15" s="36" t="s">
        <v>0</v>
      </c>
      <c r="AA15" s="37"/>
    </row>
    <row r="16" spans="1:28" s="12" customFormat="1" ht="16.5" thickBot="1" x14ac:dyDescent="0.25">
      <c r="A16" s="46"/>
      <c r="B16" s="39"/>
      <c r="C16" s="39"/>
      <c r="D16" s="16" t="s">
        <v>3</v>
      </c>
      <c r="E16" s="15" t="s">
        <v>6</v>
      </c>
      <c r="F16" s="16" t="s">
        <v>3</v>
      </c>
      <c r="G16" s="15" t="s">
        <v>6</v>
      </c>
      <c r="H16" s="16" t="s">
        <v>3</v>
      </c>
      <c r="I16" s="15" t="s">
        <v>6</v>
      </c>
      <c r="J16" s="16" t="s">
        <v>3</v>
      </c>
      <c r="K16" s="15" t="s">
        <v>6</v>
      </c>
      <c r="L16" s="16" t="s">
        <v>3</v>
      </c>
      <c r="M16" s="15" t="s">
        <v>6</v>
      </c>
      <c r="N16" s="16" t="s">
        <v>3</v>
      </c>
      <c r="O16" s="15" t="s">
        <v>6</v>
      </c>
      <c r="P16" s="16" t="s">
        <v>3</v>
      </c>
      <c r="Q16" s="15" t="s">
        <v>6</v>
      </c>
      <c r="R16" s="16" t="s">
        <v>3</v>
      </c>
      <c r="S16" s="15" t="s">
        <v>6</v>
      </c>
      <c r="T16" s="16" t="s">
        <v>3</v>
      </c>
      <c r="U16" s="15" t="s">
        <v>6</v>
      </c>
      <c r="V16" s="16" t="s">
        <v>3</v>
      </c>
      <c r="W16" s="15" t="s">
        <v>6</v>
      </c>
      <c r="X16" s="16" t="s">
        <v>3</v>
      </c>
      <c r="Y16" s="15" t="s">
        <v>6</v>
      </c>
      <c r="Z16" s="16" t="s">
        <v>3</v>
      </c>
      <c r="AA16" s="15" t="s">
        <v>6</v>
      </c>
    </row>
    <row r="17" spans="1:27" ht="35.1" customHeight="1" x14ac:dyDescent="0.25">
      <c r="A17" s="29">
        <v>1</v>
      </c>
      <c r="B17" s="17" t="s">
        <v>12</v>
      </c>
      <c r="C17" s="21">
        <v>3201339.39</v>
      </c>
      <c r="D17" s="24">
        <v>0.2</v>
      </c>
      <c r="E17" s="26">
        <f>C17*F17</f>
        <v>640267.88</v>
      </c>
      <c r="F17" s="24">
        <v>0.2</v>
      </c>
      <c r="G17" s="26">
        <f>$C$17*F17</f>
        <v>640267.88</v>
      </c>
      <c r="H17" s="24">
        <v>0.06</v>
      </c>
      <c r="I17" s="26">
        <f>$C$17*H17</f>
        <v>192080.36</v>
      </c>
      <c r="J17" s="24">
        <v>0.06</v>
      </c>
      <c r="K17" s="26">
        <f>$C$17*J17</f>
        <v>192080.36</v>
      </c>
      <c r="L17" s="24">
        <v>0.06</v>
      </c>
      <c r="M17" s="26">
        <f>$C$17*L17</f>
        <v>192080.36</v>
      </c>
      <c r="N17" s="24">
        <v>0.06</v>
      </c>
      <c r="O17" s="26">
        <f>$C$17*N17</f>
        <v>192080.36</v>
      </c>
      <c r="P17" s="24">
        <v>0.06</v>
      </c>
      <c r="Q17" s="26">
        <f>$C$17*P17</f>
        <v>192080.36</v>
      </c>
      <c r="R17" s="24">
        <v>0.06</v>
      </c>
      <c r="S17" s="26">
        <f>$C$17*R17</f>
        <v>192080.36</v>
      </c>
      <c r="T17" s="24">
        <v>0.08</v>
      </c>
      <c r="U17" s="26">
        <f>$C$17*T17</f>
        <v>256107.15</v>
      </c>
      <c r="V17" s="24">
        <v>0.08</v>
      </c>
      <c r="W17" s="26">
        <f>$C$17*V17</f>
        <v>256107.15</v>
      </c>
      <c r="X17" s="24">
        <v>0.08</v>
      </c>
      <c r="Y17" s="26">
        <f>$C$17*X17</f>
        <v>256107.15</v>
      </c>
      <c r="Z17" s="24">
        <f>D17+F17+H17+J17+L17+N17+P17+R17+T17+V17+X17</f>
        <v>1</v>
      </c>
      <c r="AA17" s="26">
        <f>$C$17*Z17</f>
        <v>3201339.39</v>
      </c>
    </row>
    <row r="18" spans="1:27" ht="35.1" customHeight="1" x14ac:dyDescent="0.25">
      <c r="A18" s="23">
        <v>2</v>
      </c>
      <c r="B18" s="18" t="s">
        <v>13</v>
      </c>
      <c r="C18" s="22">
        <v>1539793.13</v>
      </c>
      <c r="D18" s="25">
        <v>0.2</v>
      </c>
      <c r="E18" s="27">
        <f>$C$18*D18</f>
        <v>307958.63</v>
      </c>
      <c r="F18" s="25">
        <v>0.2</v>
      </c>
      <c r="G18" s="27">
        <f>$C$18*F18</f>
        <v>307958.63</v>
      </c>
      <c r="H18" s="25">
        <v>0.06</v>
      </c>
      <c r="I18" s="27">
        <f>$C$18*H18</f>
        <v>92387.59</v>
      </c>
      <c r="J18" s="25">
        <v>0.06</v>
      </c>
      <c r="K18" s="27">
        <f>$C$18*J18</f>
        <v>92387.59</v>
      </c>
      <c r="L18" s="25">
        <v>0.06</v>
      </c>
      <c r="M18" s="27">
        <f>$C$18*L18</f>
        <v>92387.59</v>
      </c>
      <c r="N18" s="25">
        <v>0.06</v>
      </c>
      <c r="O18" s="27">
        <f>$C$18*N18</f>
        <v>92387.59</v>
      </c>
      <c r="P18" s="25">
        <v>0.06</v>
      </c>
      <c r="Q18" s="27">
        <f>$C$18*P18</f>
        <v>92387.59</v>
      </c>
      <c r="R18" s="25">
        <v>0.06</v>
      </c>
      <c r="S18" s="27">
        <f>$C$18*R18</f>
        <v>92387.59</v>
      </c>
      <c r="T18" s="25">
        <v>0.08</v>
      </c>
      <c r="U18" s="27">
        <f>$C$18*T18</f>
        <v>123183.45</v>
      </c>
      <c r="V18" s="25">
        <v>0.08</v>
      </c>
      <c r="W18" s="27">
        <f>$C$18*V18</f>
        <v>123183.45</v>
      </c>
      <c r="X18" s="25">
        <v>0.08</v>
      </c>
      <c r="Y18" s="27">
        <f>$C$18*X18</f>
        <v>123183.45</v>
      </c>
      <c r="Z18" s="25">
        <f t="shared" ref="Z18:Z19" si="0">D18+F18+H18+J18+L18+N18+P18+R18+T18+V18+X18</f>
        <v>1</v>
      </c>
      <c r="AA18" s="27">
        <f>$C$18*Z18</f>
        <v>1539793.13</v>
      </c>
    </row>
    <row r="19" spans="1:27" ht="35.1" customHeight="1" x14ac:dyDescent="0.25">
      <c r="A19" s="42" t="s">
        <v>22</v>
      </c>
      <c r="B19" s="43"/>
      <c r="C19" s="22">
        <f>C17+C18</f>
        <v>4741132.5199999996</v>
      </c>
      <c r="D19" s="25">
        <f>E19/$C$19</f>
        <v>0.2</v>
      </c>
      <c r="E19" s="27">
        <f>SUM(E17:E18)</f>
        <v>948226.51</v>
      </c>
      <c r="F19" s="25">
        <f>G19/$C$19</f>
        <v>0.2</v>
      </c>
      <c r="G19" s="27">
        <f>SUM(G17:G18)</f>
        <v>948226.51</v>
      </c>
      <c r="H19" s="25">
        <f>I19/$C$19</f>
        <v>0.06</v>
      </c>
      <c r="I19" s="27">
        <f>SUM(I17:I18)</f>
        <v>284467.95</v>
      </c>
      <c r="J19" s="25">
        <f>K19/$C$19</f>
        <v>0.06</v>
      </c>
      <c r="K19" s="27">
        <f>SUM(K17:K18)</f>
        <v>284467.95</v>
      </c>
      <c r="L19" s="25">
        <f>M19/$C$19</f>
        <v>0.06</v>
      </c>
      <c r="M19" s="27">
        <f>SUM(M17:M18)</f>
        <v>284467.95</v>
      </c>
      <c r="N19" s="25">
        <f>O19/$C$19</f>
        <v>0.06</v>
      </c>
      <c r="O19" s="27">
        <f>SUM(O17:O18)</f>
        <v>284467.95</v>
      </c>
      <c r="P19" s="25">
        <f>Q19/$C$19</f>
        <v>0.06</v>
      </c>
      <c r="Q19" s="27">
        <f>SUM(Q17:Q18)</f>
        <v>284467.95</v>
      </c>
      <c r="R19" s="25">
        <f>S19/$C$19</f>
        <v>0.06</v>
      </c>
      <c r="S19" s="27">
        <f>SUM(S17:S18)</f>
        <v>284467.95</v>
      </c>
      <c r="T19" s="25">
        <f>U19/$C$19</f>
        <v>0.08</v>
      </c>
      <c r="U19" s="27">
        <f>SUM(U17:U18)</f>
        <v>379290.6</v>
      </c>
      <c r="V19" s="25">
        <f>W19/$C$19</f>
        <v>0.08</v>
      </c>
      <c r="W19" s="27">
        <f>SUM(W17:W18)</f>
        <v>379290.6</v>
      </c>
      <c r="X19" s="25">
        <f>Y19/$C$19</f>
        <v>0.08</v>
      </c>
      <c r="Y19" s="27">
        <f>SUM(Y17:Y18)</f>
        <v>379290.6</v>
      </c>
      <c r="Z19" s="25">
        <f t="shared" si="0"/>
        <v>1</v>
      </c>
      <c r="AA19" s="27">
        <f>$C$19*Z19</f>
        <v>4741132.5199999996</v>
      </c>
    </row>
    <row r="20" spans="1:27" ht="35.1" customHeight="1" x14ac:dyDescent="0.25">
      <c r="A20" s="44" t="s">
        <v>23</v>
      </c>
      <c r="B20" s="42"/>
      <c r="C20" s="43"/>
      <c r="D20" s="40">
        <f>E19</f>
        <v>948226.51</v>
      </c>
      <c r="E20" s="41"/>
      <c r="F20" s="40">
        <f>D20+G19</f>
        <v>1896453.02</v>
      </c>
      <c r="G20" s="41"/>
      <c r="H20" s="40">
        <f>F20+I19</f>
        <v>2180920.9700000002</v>
      </c>
      <c r="I20" s="41"/>
      <c r="J20" s="40">
        <f>H20+K19</f>
        <v>2465388.92</v>
      </c>
      <c r="K20" s="41"/>
      <c r="L20" s="40">
        <f>J20+M19</f>
        <v>2749856.87</v>
      </c>
      <c r="M20" s="41"/>
      <c r="N20" s="40">
        <f>L20+O19</f>
        <v>3034324.82</v>
      </c>
      <c r="O20" s="41"/>
      <c r="P20" s="40">
        <f>N20+Q19</f>
        <v>3318792.77</v>
      </c>
      <c r="Q20" s="41"/>
      <c r="R20" s="40">
        <f>P20+S19</f>
        <v>3603260.72</v>
      </c>
      <c r="S20" s="41"/>
      <c r="T20" s="40">
        <f>R20+U19</f>
        <v>3982551.32</v>
      </c>
      <c r="U20" s="41"/>
      <c r="V20" s="40">
        <f>T20+W19</f>
        <v>4361841.92</v>
      </c>
      <c r="W20" s="41"/>
      <c r="X20" s="40">
        <f>V20+Y19</f>
        <v>4741132.5199999996</v>
      </c>
      <c r="Y20" s="41"/>
      <c r="AA20" s="28"/>
    </row>
    <row r="22" spans="1:27" x14ac:dyDescent="0.25">
      <c r="A22" s="13"/>
      <c r="P22" s="33" t="s">
        <v>24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6" spans="1:27" ht="15.75" x14ac:dyDescent="0.25">
      <c r="A26" s="32"/>
      <c r="B26" s="32"/>
      <c r="C26" s="20"/>
      <c r="D26" s="14"/>
      <c r="E26" s="14"/>
      <c r="F26" s="14"/>
      <c r="G26" s="14"/>
      <c r="H26" s="14"/>
      <c r="I26" s="14"/>
      <c r="J26" s="14"/>
      <c r="K26" s="14"/>
      <c r="L26" s="14"/>
    </row>
  </sheetData>
  <mergeCells count="34">
    <mergeCell ref="A19:B19"/>
    <mergeCell ref="A20:C20"/>
    <mergeCell ref="R20:S20"/>
    <mergeCell ref="T20:U20"/>
    <mergeCell ref="R15:S15"/>
    <mergeCell ref="T15:U15"/>
    <mergeCell ref="D20:E20"/>
    <mergeCell ref="F20:G20"/>
    <mergeCell ref="H20:I20"/>
    <mergeCell ref="J20:K20"/>
    <mergeCell ref="A15:A16"/>
    <mergeCell ref="B15:B16"/>
    <mergeCell ref="J15:K15"/>
    <mergeCell ref="X20:Y20"/>
    <mergeCell ref="L15:M15"/>
    <mergeCell ref="N15:O15"/>
    <mergeCell ref="P15:Q15"/>
    <mergeCell ref="X15:Y15"/>
    <mergeCell ref="A5:AB5"/>
    <mergeCell ref="A4:AB4"/>
    <mergeCell ref="A26:B26"/>
    <mergeCell ref="P22:AA22"/>
    <mergeCell ref="B13:P13"/>
    <mergeCell ref="B14:L14"/>
    <mergeCell ref="D15:E15"/>
    <mergeCell ref="F15:G15"/>
    <mergeCell ref="H15:I15"/>
    <mergeCell ref="C15:C16"/>
    <mergeCell ref="Z15:AA15"/>
    <mergeCell ref="V20:W20"/>
    <mergeCell ref="V15:W15"/>
    <mergeCell ref="L20:M20"/>
    <mergeCell ref="N20:O20"/>
    <mergeCell ref="P20:Q2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38" fitToHeight="1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Fernando Mohr</cp:lastModifiedBy>
  <cp:lastPrinted>2024-08-26T20:30:14Z</cp:lastPrinted>
  <dcterms:created xsi:type="dcterms:W3CDTF">2021-10-18T18:48:58Z</dcterms:created>
  <dcterms:modified xsi:type="dcterms:W3CDTF">2024-08-27T18:51:21Z</dcterms:modified>
</cp:coreProperties>
</file>